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userNames.xml" ContentType="application/vnd.openxmlformats-officedocument.spreadsheetml.userNames+xml"/>
  <Override PartName="/xl/revisions/revisionHeaders.xml" ContentType="application/vnd.openxmlformats-officedocument.spreadsheetml.revisionHeaders+xml"/>
  <Override PartName="/xl/revisions/revisionLog1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codeName="ThisWorkbook" defaultThemeVersion="124226"/>
  <workbookProtection workbookPassword="E044" lockStructure="1" lockRevision="1"/>
  <bookViews>
    <workbookView xWindow="0" yWindow="0" windowWidth="25200" windowHeight="11985"/>
  </bookViews>
  <sheets>
    <sheet name="3 11 ans" sheetId="1" r:id="rId1"/>
    <sheet name="12 13 ans inclus" sheetId="2" r:id="rId2"/>
    <sheet name="Accueil jeunes" sheetId="3" r:id="rId3"/>
  </sheets>
  <calcPr calcId="145621"/>
  <customWorkbookViews>
    <customWorkbookView name="CSCMACC1 - Affichage personnalisé" guid="{8E283430-50AD-4C7E-A132-8818B39D4438}" mergeInterval="0" personalView="1" maximized="1" windowWidth="1676" windowHeight="824" activeSheetId="1"/>
  </customWorkbookViews>
</workbook>
</file>

<file path=xl/calcChain.xml><?xml version="1.0" encoding="utf-8"?>
<calcChain xmlns="http://schemas.openxmlformats.org/spreadsheetml/2006/main">
  <c r="D18" i="2" l="1"/>
  <c r="D18" i="1" l="1"/>
  <c r="G30" i="1" l="1"/>
  <c r="J30" i="1" s="1"/>
  <c r="G30" i="2"/>
  <c r="J30" i="2" s="1"/>
  <c r="G33" i="1"/>
  <c r="J33" i="1" s="1"/>
  <c r="G25" i="2"/>
  <c r="J25" i="2" s="1"/>
  <c r="G32" i="1"/>
  <c r="A16" i="2"/>
  <c r="A16" i="1"/>
  <c r="J32" i="1" l="1"/>
  <c r="J34" i="1" s="1"/>
  <c r="G34" i="1"/>
  <c r="G25" i="1"/>
  <c r="J25" i="1" s="1"/>
  <c r="G26" i="2"/>
  <c r="J26" i="2" s="1"/>
  <c r="G27" i="2"/>
  <c r="J27" i="2" s="1"/>
  <c r="G28" i="2"/>
  <c r="J28" i="2" s="1"/>
  <c r="G29" i="2"/>
  <c r="J29" i="2" s="1"/>
  <c r="G27" i="1"/>
  <c r="J27" i="1" s="1"/>
  <c r="G28" i="1"/>
  <c r="J28" i="1" s="1"/>
  <c r="G29" i="1"/>
  <c r="J29" i="1" s="1"/>
  <c r="G26" i="1"/>
  <c r="J26" i="1" s="1"/>
</calcChain>
</file>

<file path=xl/sharedStrings.xml><?xml version="1.0" encoding="utf-8"?>
<sst xmlns="http://schemas.openxmlformats.org/spreadsheetml/2006/main" count="75" uniqueCount="49">
  <si>
    <t>Familles hors Comunauté de communes
Porte Drôme Ardèche</t>
  </si>
  <si>
    <t>Tarif de référence = 1 journée</t>
  </si>
  <si>
    <t>Centre Social Municipal Saint Rambert D'Albon</t>
  </si>
  <si>
    <t>Accueil de loisirs</t>
  </si>
  <si>
    <t>Trois groupes</t>
  </si>
  <si>
    <t xml:space="preserve">3 - 5 ans </t>
  </si>
  <si>
    <t>6 - 9 ans</t>
  </si>
  <si>
    <t>10 - 11  ans</t>
  </si>
  <si>
    <t>Lieu d'accueil : école maternelle  de Fixemagne</t>
  </si>
  <si>
    <t>Inscriptions possibles et tarifs :</t>
  </si>
  <si>
    <t>Familles domiciliées dans une des communes
 de Porte Drôme Ardèche</t>
  </si>
  <si>
    <t>Vacances scolaires</t>
  </si>
  <si>
    <t>Q.F.</t>
  </si>
  <si>
    <t>Inscription les 5 jours de la semaine</t>
  </si>
  <si>
    <t>Inscription 4 jours de la semaine</t>
  </si>
  <si>
    <t>TARIFS</t>
  </si>
  <si>
    <t>Le renseignement du Quotient Familal est obligatoire</t>
  </si>
  <si>
    <t>Les bons vacances CAF et autres aides viennent en déduction des tarifs.</t>
  </si>
  <si>
    <t>En cas de protocole d'accueil individualisé (allergie sévère) une déduction de 4 euros/repas sera effectuée.</t>
  </si>
  <si>
    <t>Lieu d'accueil : locaux du centre social</t>
  </si>
  <si>
    <t>Inscription 3 jours de la semaine
(lundi à mercredi ou mercredi à vendredi)</t>
  </si>
  <si>
    <t>A partir de 14 ans</t>
  </si>
  <si>
    <t>Les tarifs varient en fonction des activités ou sorties extérieures</t>
  </si>
  <si>
    <t>Une réduction de 50 % est effectuée pour les Q.F. inférieurs à 450</t>
  </si>
  <si>
    <t>Modalités de paticipation envisageables :</t>
  </si>
  <si>
    <t>Inscription journée</t>
  </si>
  <si>
    <t>Inscription  1/2 journée</t>
  </si>
  <si>
    <t>Inscription journée sortie extérieure</t>
  </si>
  <si>
    <t>Inscription  1/2 journée sortie extérieure</t>
  </si>
  <si>
    <t>Tarifs : variables</t>
  </si>
  <si>
    <t>Les repas ne sont en principe pas fournis</t>
  </si>
  <si>
    <t>Enfants 3 à 11 ans (jusqu'au collège)</t>
  </si>
  <si>
    <t>Le tarif de base est de 50 % des frais engagés pour l'activité.</t>
  </si>
  <si>
    <r>
      <t xml:space="preserve">Pour connaitre les différents tarifs, </t>
    </r>
    <r>
      <rPr>
        <b/>
        <u/>
        <sz val="18"/>
        <color theme="1"/>
        <rFont val="Calibri"/>
        <family val="2"/>
        <scheme val="minor"/>
      </rPr>
      <t>qui varient en fonction du Quotient Familial</t>
    </r>
    <r>
      <rPr>
        <b/>
        <sz val="18"/>
        <color theme="1"/>
        <rFont val="Calibri"/>
        <family val="2"/>
        <scheme val="minor"/>
      </rPr>
      <t>,
  le renseigner dans la case çi dessous:</t>
    </r>
  </si>
  <si>
    <t>Les inscriptions se font au centre social,  au plus tard le mercredi de la semaine précédente.</t>
  </si>
  <si>
    <t>Enfants  de 12  à 13 ans inclus (à partir du collège)</t>
  </si>
  <si>
    <t>Accueil jeunes</t>
  </si>
  <si>
    <t>simulation réalisée le :</t>
  </si>
  <si>
    <t>Mercredis 1/2 journée sans repas</t>
  </si>
  <si>
    <t>Mercredis 1/2  journée avec repas</t>
  </si>
  <si>
    <t>Mercredis journée complète</t>
  </si>
  <si>
    <t>Séjour extérieur de 5 jours</t>
  </si>
  <si>
    <t>Séjour extérieur de 3 jours</t>
  </si>
  <si>
    <t>Séjour extérieur de 5 jours
activité spécifique</t>
  </si>
  <si>
    <t>Séjour extérieur de 3 jours
activité spécifique</t>
  </si>
  <si>
    <t>TARIFICATION 2020</t>
  </si>
  <si>
    <t>TARIFICATION 2022</t>
  </si>
  <si>
    <t>Une réduction de 25 % est effectuée pour les Q.F. entre 450 et 785</t>
  </si>
  <si>
    <r>
      <rPr>
        <i/>
        <u/>
        <sz val="14"/>
        <color theme="1"/>
        <rFont val="Calibri"/>
        <family val="2"/>
        <scheme val="minor"/>
      </rPr>
      <t>Exemple:</t>
    </r>
    <r>
      <rPr>
        <i/>
        <sz val="14"/>
        <color theme="1"/>
        <rFont val="Calibri"/>
        <family val="2"/>
        <scheme val="minor"/>
      </rPr>
      <t xml:space="preserve"> une sortie cinéma à Lyon est organisée avec  trajets en train.
Les billets train + entrée cinéma coûtent 30 euros/personne.
Le tarif de base sera donc de 15 euros et sera appliqué si non renseignement du Q.F
ou si Q.F. supérieur à 785.
Le jeune qui aura choisi de fournir le Q.F. de sa famille  paiera 7,5 euros pour un Q.F. de 412.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</si>
</sst>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€&quot;"/>
    <numFmt numFmtId="165" formatCode="d/mm/yyyy\ ;@"/>
  </numFmts>
  <fonts count="20" x14ac:knownFonts="1"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u/>
      <sz val="14"/>
      <color theme="1"/>
      <name val="Calibri"/>
      <family val="2"/>
      <scheme val="minor"/>
    </font>
    <font>
      <sz val="22"/>
      <color rgb="FFFF0000"/>
      <name val="Calibri"/>
      <family val="2"/>
      <scheme val="minor"/>
    </font>
    <font>
      <sz val="14"/>
      <color rgb="FFFF0000"/>
      <name val="Calibri"/>
      <family val="2"/>
      <scheme val="minor"/>
    </font>
    <font>
      <sz val="16"/>
      <color rgb="FFFF0000"/>
      <name val="Calibri"/>
      <family val="2"/>
      <scheme val="minor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79998168889431442"/>
        <bgColor indexed="64"/>
      </patternFill>
    </fill>
  </fills>
  <borders count="16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</borders>
  <cellStyleXfs count="1">
    <xf numFmtId="0" fontId="0" fillId="0" borderId="0"/>
  </cellStyleXfs>
  <cellXfs count="79">
    <xf numFmtId="0" fontId="0" fillId="0" borderId="0" xfId="0"/>
    <xf numFmtId="164" fontId="2" fillId="0" borderId="1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/>
    <xf numFmtId="0" fontId="9" fillId="0" borderId="0" xfId="0" applyFont="1"/>
    <xf numFmtId="0" fontId="7" fillId="0" borderId="0" xfId="0" applyFont="1" applyAlignment="1">
      <alignment horizontal="center"/>
    </xf>
    <xf numFmtId="164" fontId="10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3" fontId="2" fillId="4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Protection="1"/>
    <xf numFmtId="0" fontId="0" fillId="0" borderId="0" xfId="0" applyAlignment="1" applyProtection="1">
      <alignment horizontal="center"/>
    </xf>
    <xf numFmtId="0" fontId="9" fillId="0" borderId="0" xfId="0" applyFont="1" applyProtection="1"/>
    <xf numFmtId="164" fontId="2" fillId="0" borderId="1" xfId="0" applyNumberFormat="1" applyFont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/>
    </xf>
    <xf numFmtId="0" fontId="1" fillId="0" borderId="0" xfId="0" applyFont="1" applyProtection="1"/>
    <xf numFmtId="164" fontId="10" fillId="0" borderId="0" xfId="0" applyNumberFormat="1" applyFont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1" fillId="0" borderId="0" xfId="0" applyFont="1" applyAlignment="1" applyProtection="1">
      <alignment horizontal="left" wrapText="1"/>
    </xf>
    <xf numFmtId="14" fontId="19" fillId="0" borderId="0" xfId="0" applyNumberFormat="1" applyFont="1" applyProtection="1"/>
    <xf numFmtId="0" fontId="7" fillId="0" borderId="2" xfId="0" applyFont="1" applyBorder="1" applyAlignment="1" applyProtection="1">
      <alignment horizontal="left"/>
    </xf>
    <xf numFmtId="0" fontId="7" fillId="0" borderId="9" xfId="0" applyFont="1" applyBorder="1" applyAlignment="1" applyProtection="1">
      <alignment horizontal="left"/>
    </xf>
    <xf numFmtId="0" fontId="7" fillId="0" borderId="3" xfId="0" applyFont="1" applyBorder="1" applyAlignment="1" applyProtection="1">
      <alignment horizontal="left"/>
    </xf>
    <xf numFmtId="0" fontId="1" fillId="0" borderId="0" xfId="0" applyFont="1" applyAlignment="1" applyProtection="1">
      <alignment horizontal="left" wrapText="1"/>
    </xf>
    <xf numFmtId="0" fontId="7" fillId="0" borderId="2" xfId="0" applyFont="1" applyBorder="1" applyAlignment="1" applyProtection="1">
      <alignment horizontal="left" wrapText="1"/>
    </xf>
    <xf numFmtId="0" fontId="0" fillId="0" borderId="0" xfId="0" applyAlignment="1" applyProtection="1">
      <alignment horizontal="center"/>
    </xf>
    <xf numFmtId="0" fontId="5" fillId="0" borderId="1" xfId="0" applyFont="1" applyBorder="1" applyAlignment="1" applyProtection="1">
      <alignment horizontal="left" vertical="center" wrapText="1"/>
    </xf>
    <xf numFmtId="0" fontId="14" fillId="0" borderId="4" xfId="0" applyFont="1" applyBorder="1" applyAlignment="1" applyProtection="1">
      <alignment horizontal="center" vertical="center" wrapText="1"/>
    </xf>
    <xf numFmtId="0" fontId="14" fillId="0" borderId="5" xfId="0" applyFont="1" applyBorder="1" applyAlignment="1" applyProtection="1">
      <alignment horizontal="center" vertical="center" wrapText="1"/>
    </xf>
    <xf numFmtId="0" fontId="14" fillId="0" borderId="6" xfId="0" applyFont="1" applyBorder="1" applyAlignment="1" applyProtection="1">
      <alignment horizontal="center" vertical="center" wrapText="1"/>
    </xf>
    <xf numFmtId="165" fontId="18" fillId="0" borderId="13" xfId="0" applyNumberFormat="1" applyFont="1" applyBorder="1" applyAlignment="1" applyProtection="1">
      <alignment horizontal="center"/>
    </xf>
    <xf numFmtId="165" fontId="18" fillId="0" borderId="14" xfId="0" applyNumberFormat="1" applyFont="1" applyBorder="1" applyAlignment="1" applyProtection="1">
      <alignment horizontal="center"/>
    </xf>
    <xf numFmtId="165" fontId="18" fillId="0" borderId="15" xfId="0" applyNumberFormat="1" applyFont="1" applyBorder="1" applyAlignment="1" applyProtection="1">
      <alignment horizontal="center"/>
    </xf>
    <xf numFmtId="0" fontId="16" fillId="0" borderId="4" xfId="0" applyFont="1" applyBorder="1" applyAlignment="1" applyProtection="1">
      <alignment horizontal="center"/>
    </xf>
    <xf numFmtId="0" fontId="6" fillId="0" borderId="5" xfId="0" applyFont="1" applyBorder="1" applyAlignment="1" applyProtection="1">
      <alignment horizontal="center"/>
    </xf>
    <xf numFmtId="0" fontId="6" fillId="0" borderId="6" xfId="0" applyFont="1" applyBorder="1" applyAlignment="1" applyProtection="1">
      <alignment horizontal="center"/>
    </xf>
    <xf numFmtId="0" fontId="17" fillId="0" borderId="10" xfId="0" applyFont="1" applyBorder="1" applyAlignment="1" applyProtection="1">
      <alignment horizontal="center"/>
    </xf>
    <xf numFmtId="0" fontId="17" fillId="0" borderId="11" xfId="0" applyFont="1" applyBorder="1" applyAlignment="1" applyProtection="1">
      <alignment horizontal="center"/>
    </xf>
    <xf numFmtId="0" fontId="17" fillId="0" borderId="12" xfId="0" applyFont="1" applyBorder="1" applyAlignment="1" applyProtection="1">
      <alignment horizontal="center"/>
    </xf>
    <xf numFmtId="0" fontId="6" fillId="3" borderId="0" xfId="0" applyFont="1" applyFill="1" applyAlignment="1" applyProtection="1">
      <alignment horizontal="center"/>
    </xf>
    <xf numFmtId="0" fontId="11" fillId="2" borderId="0" xfId="0" applyFont="1" applyFill="1" applyAlignment="1" applyProtection="1">
      <alignment horizontal="center"/>
    </xf>
    <xf numFmtId="0" fontId="6" fillId="0" borderId="4" xfId="0" applyFont="1" applyBorder="1" applyAlignment="1" applyProtection="1">
      <alignment horizontal="center"/>
    </xf>
    <xf numFmtId="0" fontId="1" fillId="0" borderId="0" xfId="0" applyFont="1" applyAlignment="1" applyProtection="1">
      <alignment horizontal="center"/>
    </xf>
    <xf numFmtId="0" fontId="8" fillId="0" borderId="7" xfId="0" applyFont="1" applyBorder="1" applyAlignment="1" applyProtection="1">
      <alignment horizontal="center"/>
    </xf>
    <xf numFmtId="0" fontId="8" fillId="0" borderId="8" xfId="0" applyFont="1" applyBorder="1" applyAlignment="1" applyProtection="1">
      <alignment horizontal="center"/>
    </xf>
    <xf numFmtId="0" fontId="13" fillId="2" borderId="0" xfId="0" applyFont="1" applyFill="1" applyAlignment="1" applyProtection="1">
      <alignment horizontal="center"/>
    </xf>
    <xf numFmtId="0" fontId="14" fillId="0" borderId="5" xfId="0" applyFont="1" applyBorder="1" applyAlignment="1" applyProtection="1">
      <alignment horizontal="center" vertical="center"/>
    </xf>
    <xf numFmtId="0" fontId="14" fillId="0" borderId="6" xfId="0" applyFont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center" wrapText="1"/>
    </xf>
    <xf numFmtId="0" fontId="4" fillId="0" borderId="0" xfId="0" applyFont="1" applyAlignment="1" applyProtection="1">
      <alignment horizontal="center"/>
    </xf>
    <xf numFmtId="0" fontId="6" fillId="3" borderId="0" xfId="0" applyFont="1" applyFill="1" applyAlignment="1">
      <alignment horizontal="center"/>
    </xf>
    <xf numFmtId="0" fontId="11" fillId="2" borderId="0" xfId="0" applyFont="1" applyFill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7" fillId="0" borderId="2" xfId="0" applyFont="1" applyBorder="1" applyAlignment="1">
      <alignment horizontal="left" wrapText="1"/>
    </xf>
    <xf numFmtId="0" fontId="7" fillId="0" borderId="9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7" fillId="2" borderId="0" xfId="0" applyFont="1" applyFill="1" applyAlignment="1">
      <alignment horizontal="center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5" fillId="0" borderId="1" xfId="0" applyFont="1" applyBorder="1" applyAlignment="1">
      <alignment horizontal="left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2" xfId="0" applyFont="1" applyBorder="1" applyAlignment="1">
      <alignment horizontal="left"/>
    </xf>
    <xf numFmtId="0" fontId="1" fillId="0" borderId="0" xfId="0" applyFont="1" applyAlignment="1">
      <alignment horizontal="left" wrapText="1"/>
    </xf>
    <xf numFmtId="0" fontId="0" fillId="0" borderId="0" xfId="0" applyAlignment="1">
      <alignment horizontal="center"/>
    </xf>
    <xf numFmtId="164" fontId="4" fillId="0" borderId="0" xfId="0" applyNumberFormat="1" applyFont="1" applyAlignment="1">
      <alignment horizontal="left" vertical="center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revisionHeaders" Target="revisions/revisionHeaders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usernames" Target="revisions/userNam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200025</xdr:colOff>
      <xdr:row>14</xdr:row>
      <xdr:rowOff>47625</xdr:rowOff>
    </xdr:from>
    <xdr:to>
      <xdr:col>8</xdr:col>
      <xdr:colOff>47625</xdr:colOff>
      <xdr:row>15</xdr:row>
      <xdr:rowOff>142875</xdr:rowOff>
    </xdr:to>
    <xdr:cxnSp macro="">
      <xdr:nvCxnSpPr>
        <xdr:cNvPr id="5" name="Connecteur droit avec flèche 4"/>
        <xdr:cNvCxnSpPr/>
      </xdr:nvCxnSpPr>
      <xdr:spPr>
        <a:xfrm flipH="1">
          <a:off x="5772150" y="4267200"/>
          <a:ext cx="609600" cy="352425"/>
        </a:xfrm>
        <a:prstGeom prst="straightConnector1">
          <a:avLst/>
        </a:prstGeom>
        <a:ln>
          <a:tailEnd type="arrow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200025</xdr:colOff>
      <xdr:row>14</xdr:row>
      <xdr:rowOff>0</xdr:rowOff>
    </xdr:from>
    <xdr:to>
      <xdr:col>8</xdr:col>
      <xdr:colOff>47625</xdr:colOff>
      <xdr:row>15</xdr:row>
      <xdr:rowOff>95250</xdr:rowOff>
    </xdr:to>
    <xdr:cxnSp macro="">
      <xdr:nvCxnSpPr>
        <xdr:cNvPr id="3" name="Connecteur droit avec flèche 2"/>
        <xdr:cNvCxnSpPr/>
      </xdr:nvCxnSpPr>
      <xdr:spPr>
        <a:xfrm flipH="1">
          <a:off x="5705475" y="4048125"/>
          <a:ext cx="609600" cy="352425"/>
        </a:xfrm>
        <a:prstGeom prst="straightConnector1">
          <a:avLst/>
        </a:prstGeom>
        <a:ln>
          <a:tailEnd type="arrow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</xdr:wsDr>
</file>

<file path=xl/revisions/_rels/revisionHeaders.xml.rels><?xml version="1.0" encoding="UTF-8" standalone="yes"?>
<Relationships xmlns="http://schemas.openxmlformats.org/package/2006/relationships"><Relationship Id="rId1" Type="http://schemas.openxmlformats.org/officeDocument/2006/relationships/revisionLog" Target="revisionLog1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B5AB9528-DE40-4F16-AFDF-E0E25EBC5FB2}">
  <header guid="{B5AB9528-DE40-4F16-AFDF-E0E25EBC5FB2}" dateTime="2022-03-07T13:39:04" maxSheetId="4" userName="CSCMACC1" r:id="rId1">
    <sheetIdMap count="3">
      <sheetId val="1"/>
      <sheetId val="2"/>
      <sheetId val="3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/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1">
  <userInfo guid="{B5AB9528-DE40-4F16-AFDF-E0E25EBC5FB2}" name="CSCMACC1" id="-1054784426" dateTime="2022-03-07T13:39:04"/>
</user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>
    <pageSetUpPr fitToPage="1"/>
  </sheetPr>
  <dimension ref="A1:K42"/>
  <sheetViews>
    <sheetView showGridLines="0" tabSelected="1" zoomScaleNormal="100" workbookViewId="0">
      <selection activeCell="I27" sqref="I27"/>
    </sheetView>
  </sheetViews>
  <sheetFormatPr baseColWidth="10" defaultColWidth="11.42578125" defaultRowHeight="15" x14ac:dyDescent="0.25"/>
  <cols>
    <col min="1" max="3" width="11.42578125" style="11"/>
    <col min="4" max="4" width="14.28515625" style="11" bestFit="1" customWidth="1"/>
    <col min="5" max="6" width="11.42578125" style="11"/>
    <col min="7" max="7" width="12.140625" style="11" bestFit="1" customWidth="1"/>
    <col min="8" max="16384" width="11.42578125" style="11"/>
  </cols>
  <sheetData>
    <row r="1" spans="1:11" x14ac:dyDescent="0.25">
      <c r="B1" s="40" t="s">
        <v>2</v>
      </c>
      <c r="C1" s="40"/>
      <c r="D1" s="40"/>
      <c r="E1" s="40"/>
      <c r="F1" s="40"/>
      <c r="G1" s="40"/>
      <c r="H1" s="40"/>
      <c r="I1" s="40"/>
      <c r="J1" s="40"/>
      <c r="K1" s="40"/>
    </row>
    <row r="2" spans="1:11" x14ac:dyDescent="0.25">
      <c r="B2" s="40"/>
      <c r="C2" s="40"/>
      <c r="D2" s="40"/>
      <c r="E2" s="40"/>
      <c r="F2" s="40"/>
      <c r="G2" s="40"/>
      <c r="H2" s="40"/>
      <c r="I2" s="40"/>
      <c r="J2" s="40"/>
      <c r="K2" s="40"/>
    </row>
    <row r="4" spans="1:11" ht="29.25" customHeight="1" thickBot="1" x14ac:dyDescent="0.6">
      <c r="A4" s="20">
        <v>43483</v>
      </c>
      <c r="D4" s="41" t="s">
        <v>3</v>
      </c>
      <c r="E4" s="41"/>
      <c r="F4" s="41"/>
      <c r="G4" s="41"/>
      <c r="H4" s="41"/>
      <c r="I4" s="41"/>
    </row>
    <row r="5" spans="1:11" ht="30" thickTop="1" thickBot="1" x14ac:dyDescent="0.5">
      <c r="B5" s="42" t="s">
        <v>31</v>
      </c>
      <c r="C5" s="35"/>
      <c r="D5" s="35"/>
      <c r="E5" s="35"/>
      <c r="F5" s="35"/>
      <c r="G5" s="35"/>
      <c r="H5" s="35"/>
      <c r="I5" s="35"/>
      <c r="J5" s="35"/>
      <c r="K5" s="36"/>
    </row>
    <row r="6" spans="1:11" ht="15.75" thickTop="1" x14ac:dyDescent="0.25"/>
    <row r="7" spans="1:11" ht="23.25" x14ac:dyDescent="0.35">
      <c r="B7" s="43" t="s">
        <v>4</v>
      </c>
      <c r="C7" s="43"/>
      <c r="D7" s="44" t="s">
        <v>5</v>
      </c>
      <c r="E7" s="45"/>
      <c r="G7" s="44" t="s">
        <v>6</v>
      </c>
      <c r="H7" s="45"/>
      <c r="J7" s="44" t="s">
        <v>7</v>
      </c>
      <c r="K7" s="45"/>
    </row>
    <row r="8" spans="1:11" ht="15.75" thickBot="1" x14ac:dyDescent="0.3"/>
    <row r="9" spans="1:11" ht="30" thickTop="1" thickBot="1" x14ac:dyDescent="0.5">
      <c r="C9" s="42" t="s">
        <v>8</v>
      </c>
      <c r="D9" s="35"/>
      <c r="E9" s="35"/>
      <c r="F9" s="35"/>
      <c r="G9" s="35"/>
      <c r="H9" s="35"/>
      <c r="I9" s="35"/>
      <c r="J9" s="36"/>
    </row>
    <row r="10" spans="1:11" ht="15.75" thickTop="1" x14ac:dyDescent="0.25"/>
    <row r="11" spans="1:11" ht="6.75" customHeight="1" x14ac:dyDescent="0.25"/>
    <row r="12" spans="1:11" ht="27" thickBot="1" x14ac:dyDescent="0.45">
      <c r="C12" s="46" t="s">
        <v>9</v>
      </c>
      <c r="D12" s="46"/>
      <c r="E12" s="46"/>
      <c r="F12" s="46"/>
      <c r="G12" s="46"/>
      <c r="H12" s="46"/>
      <c r="I12" s="46"/>
      <c r="J12" s="46"/>
    </row>
    <row r="13" spans="1:11" ht="30" thickTop="1" thickBot="1" x14ac:dyDescent="0.5">
      <c r="D13" s="34" t="s">
        <v>46</v>
      </c>
      <c r="E13" s="35"/>
      <c r="F13" s="35"/>
      <c r="G13" s="35"/>
      <c r="H13" s="35"/>
      <c r="I13" s="36"/>
    </row>
    <row r="14" spans="1:11" ht="48" customHeight="1" thickTop="1" thickBot="1" x14ac:dyDescent="0.4">
      <c r="B14" s="50" t="s">
        <v>33</v>
      </c>
      <c r="C14" s="51"/>
      <c r="D14" s="51"/>
      <c r="E14" s="51"/>
      <c r="F14" s="51"/>
      <c r="G14" s="51"/>
      <c r="H14" s="51"/>
      <c r="I14" s="51"/>
      <c r="J14" s="51"/>
      <c r="K14" s="51"/>
    </row>
    <row r="15" spans="1:11" ht="20.25" thickTop="1" thickBot="1" x14ac:dyDescent="0.35">
      <c r="A15" s="37" t="s">
        <v>37</v>
      </c>
      <c r="B15" s="38"/>
      <c r="C15" s="39"/>
      <c r="D15" s="12"/>
      <c r="E15" s="12"/>
      <c r="F15" s="12"/>
      <c r="G15" s="12"/>
      <c r="H15" s="12"/>
      <c r="I15" s="12"/>
      <c r="J15" s="12"/>
      <c r="K15" s="12"/>
    </row>
    <row r="16" spans="1:11" ht="24" customHeight="1" thickBot="1" x14ac:dyDescent="0.45">
      <c r="A16" s="31">
        <f ca="1">NOW()</f>
        <v>44627.565058333334</v>
      </c>
      <c r="B16" s="32"/>
      <c r="C16" s="33"/>
      <c r="F16" s="13" t="s">
        <v>12</v>
      </c>
      <c r="G16" s="10">
        <v>1200</v>
      </c>
    </row>
    <row r="17" spans="1:10" ht="24" customHeight="1" thickTop="1" thickBot="1" x14ac:dyDescent="0.45">
      <c r="E17" s="13"/>
    </row>
    <row r="18" spans="1:10" ht="24" customHeight="1" thickBot="1" x14ac:dyDescent="0.45">
      <c r="A18" s="27" t="s">
        <v>1</v>
      </c>
      <c r="B18" s="27"/>
      <c r="C18" s="27"/>
      <c r="D18" s="14">
        <f>IF($G$16&lt;450,9,IF(AND($G$16&gt;449,$G$16&lt;786),$G$16*2/100,IF(AND($G$16&gt;785,$G$16&lt;1100),$G$16*1.6/100,1100*1.6/100)))</f>
        <v>17.600000000000001</v>
      </c>
      <c r="E18" s="13"/>
    </row>
    <row r="19" spans="1:10" ht="15.75" thickBot="1" x14ac:dyDescent="0.3"/>
    <row r="20" spans="1:10" ht="49.5" customHeight="1" thickTop="1" thickBot="1" x14ac:dyDescent="0.3">
      <c r="E20" s="28" t="s">
        <v>10</v>
      </c>
      <c r="F20" s="29"/>
      <c r="G20" s="30"/>
      <c r="H20" s="28" t="s">
        <v>0</v>
      </c>
      <c r="I20" s="47"/>
      <c r="J20" s="48"/>
    </row>
    <row r="21" spans="1:10" ht="15.75" thickTop="1" x14ac:dyDescent="0.25"/>
    <row r="22" spans="1:10" ht="21" x14ac:dyDescent="0.35">
      <c r="C22" s="49" t="s">
        <v>11</v>
      </c>
      <c r="D22" s="49"/>
      <c r="E22" s="49"/>
      <c r="F22" s="49"/>
      <c r="G22" s="49"/>
      <c r="H22" s="49"/>
      <c r="I22" s="49"/>
      <c r="J22" s="49"/>
    </row>
    <row r="23" spans="1:10" ht="21" x14ac:dyDescent="0.35">
      <c r="C23" s="15"/>
      <c r="D23" s="15"/>
      <c r="E23" s="15"/>
      <c r="F23" s="15"/>
      <c r="G23" s="15"/>
      <c r="H23" s="15"/>
      <c r="I23" s="15"/>
      <c r="J23" s="15"/>
    </row>
    <row r="24" spans="1:10" ht="24" thickBot="1" x14ac:dyDescent="0.4">
      <c r="G24" s="16" t="s">
        <v>15</v>
      </c>
      <c r="J24" s="16" t="s">
        <v>15</v>
      </c>
    </row>
    <row r="25" spans="1:10" ht="21.75" thickBot="1" x14ac:dyDescent="0.4">
      <c r="A25" s="21" t="s">
        <v>13</v>
      </c>
      <c r="B25" s="22"/>
      <c r="C25" s="22"/>
      <c r="D25" s="23"/>
      <c r="G25" s="17">
        <f>ROUND(D18*5,1)</f>
        <v>88</v>
      </c>
      <c r="H25" s="18"/>
      <c r="I25" s="18"/>
      <c r="J25" s="17">
        <f t="shared" ref="J25:J30" si="0">ROUND(G25*1.3,1)</f>
        <v>114.4</v>
      </c>
    </row>
    <row r="26" spans="1:10" ht="21.75" thickBot="1" x14ac:dyDescent="0.4">
      <c r="A26" s="21" t="s">
        <v>14</v>
      </c>
      <c r="B26" s="22"/>
      <c r="C26" s="22"/>
      <c r="D26" s="23"/>
      <c r="G26" s="17">
        <f>ROUND(D18*4,1)</f>
        <v>70.400000000000006</v>
      </c>
      <c r="H26" s="18"/>
      <c r="I26" s="18"/>
      <c r="J26" s="17">
        <f t="shared" si="0"/>
        <v>91.5</v>
      </c>
    </row>
    <row r="27" spans="1:10" ht="21.75" thickBot="1" x14ac:dyDescent="0.4">
      <c r="A27" s="21" t="s">
        <v>41</v>
      </c>
      <c r="B27" s="22"/>
      <c r="C27" s="22"/>
      <c r="D27" s="23"/>
      <c r="G27" s="17">
        <f>ROUND(D18*10,1)</f>
        <v>176</v>
      </c>
      <c r="H27" s="18"/>
      <c r="I27" s="18"/>
      <c r="J27" s="17">
        <f t="shared" si="0"/>
        <v>228.8</v>
      </c>
    </row>
    <row r="28" spans="1:10" ht="21.75" thickBot="1" x14ac:dyDescent="0.4">
      <c r="A28" s="21" t="s">
        <v>42</v>
      </c>
      <c r="B28" s="22"/>
      <c r="C28" s="22"/>
      <c r="D28" s="23"/>
      <c r="G28" s="17">
        <f>ROUND(D18*6,1)</f>
        <v>105.6</v>
      </c>
      <c r="H28" s="18"/>
      <c r="I28" s="18"/>
      <c r="J28" s="17">
        <f t="shared" si="0"/>
        <v>137.30000000000001</v>
      </c>
    </row>
    <row r="29" spans="1:10" ht="45" customHeight="1" thickBot="1" x14ac:dyDescent="0.4">
      <c r="A29" s="25" t="s">
        <v>43</v>
      </c>
      <c r="B29" s="22"/>
      <c r="C29" s="22"/>
      <c r="D29" s="23"/>
      <c r="G29" s="17">
        <f>ROUND(D18*12.5,1)</f>
        <v>220</v>
      </c>
      <c r="H29" s="18"/>
      <c r="I29" s="18"/>
      <c r="J29" s="17">
        <f t="shared" si="0"/>
        <v>286</v>
      </c>
    </row>
    <row r="30" spans="1:10" ht="44.25" customHeight="1" thickBot="1" x14ac:dyDescent="0.4">
      <c r="A30" s="25" t="s">
        <v>44</v>
      </c>
      <c r="B30" s="22"/>
      <c r="C30" s="22"/>
      <c r="D30" s="23"/>
      <c r="G30" s="17">
        <f>ROUND(D18*7.5,1)</f>
        <v>132</v>
      </c>
      <c r="H30" s="18"/>
      <c r="I30" s="18"/>
      <c r="J30" s="17">
        <f t="shared" si="0"/>
        <v>171.6</v>
      </c>
    </row>
    <row r="31" spans="1:10" ht="15.75" thickBot="1" x14ac:dyDescent="0.3">
      <c r="A31" s="26"/>
      <c r="B31" s="26"/>
      <c r="C31" s="26"/>
      <c r="D31" s="26"/>
      <c r="G31" s="18"/>
      <c r="H31" s="18"/>
      <c r="I31" s="18"/>
      <c r="J31" s="18"/>
    </row>
    <row r="32" spans="1:10" ht="21.75" thickBot="1" x14ac:dyDescent="0.4">
      <c r="A32" s="21" t="s">
        <v>39</v>
      </c>
      <c r="B32" s="22"/>
      <c r="C32" s="22"/>
      <c r="D32" s="23"/>
      <c r="G32" s="17">
        <f>ROUND(IF($G$16&lt;450,6.75,IF(AND($G$16&gt;449,$G$16&lt;700),$G$16*1.5/100,700*1.5/100)),1)</f>
        <v>10.5</v>
      </c>
      <c r="H32" s="18"/>
      <c r="I32" s="18"/>
      <c r="J32" s="17">
        <f>ROUND(G32*1.3,1)</f>
        <v>13.7</v>
      </c>
    </row>
    <row r="33" spans="1:10" ht="21.75" thickBot="1" x14ac:dyDescent="0.4">
      <c r="A33" s="21" t="s">
        <v>38</v>
      </c>
      <c r="B33" s="22"/>
      <c r="C33" s="22"/>
      <c r="D33" s="23"/>
      <c r="G33" s="17">
        <f>ROUND(IF($G$16&lt;450,2.93,IF(AND($G$16&gt;449,$G$16&lt;700),$G$16*0.65/100,700*0.65/100)),1)</f>
        <v>4.5999999999999996</v>
      </c>
      <c r="H33" s="18"/>
      <c r="I33" s="18"/>
      <c r="J33" s="17">
        <f>ROUND(G33*1.3,1)</f>
        <v>6</v>
      </c>
    </row>
    <row r="34" spans="1:10" ht="21.75" thickBot="1" x14ac:dyDescent="0.4">
      <c r="A34" s="21" t="s">
        <v>40</v>
      </c>
      <c r="B34" s="22"/>
      <c r="C34" s="22"/>
      <c r="D34" s="23"/>
      <c r="G34" s="17">
        <f>G32+G33</f>
        <v>15.1</v>
      </c>
      <c r="J34" s="17">
        <f>J32+J33</f>
        <v>19.7</v>
      </c>
    </row>
    <row r="36" spans="1:10" ht="42.75" customHeight="1" x14ac:dyDescent="0.35">
      <c r="A36" s="24" t="s">
        <v>34</v>
      </c>
      <c r="B36" s="24"/>
      <c r="C36" s="24"/>
      <c r="D36" s="24"/>
      <c r="E36" s="24"/>
      <c r="F36" s="24"/>
      <c r="G36" s="24"/>
      <c r="H36" s="24"/>
      <c r="I36" s="24"/>
      <c r="J36" s="24"/>
    </row>
    <row r="37" spans="1:10" ht="27" customHeight="1" x14ac:dyDescent="0.35">
      <c r="A37" s="19"/>
      <c r="B37" s="19"/>
      <c r="C37" s="19"/>
      <c r="D37" s="19"/>
      <c r="E37" s="19"/>
      <c r="F37" s="19"/>
      <c r="G37" s="19"/>
      <c r="H37" s="19"/>
      <c r="I37" s="19"/>
      <c r="J37" s="19"/>
    </row>
    <row r="38" spans="1:10" ht="23.25" x14ac:dyDescent="0.35">
      <c r="A38" s="24" t="s">
        <v>16</v>
      </c>
      <c r="B38" s="24"/>
      <c r="C38" s="24"/>
      <c r="D38" s="24"/>
      <c r="E38" s="24"/>
      <c r="F38" s="24"/>
      <c r="G38" s="24"/>
      <c r="H38" s="24"/>
      <c r="I38" s="24"/>
      <c r="J38" s="24"/>
    </row>
    <row r="40" spans="1:10" ht="23.25" x14ac:dyDescent="0.35">
      <c r="A40" s="24" t="s">
        <v>17</v>
      </c>
      <c r="B40" s="24"/>
      <c r="C40" s="24"/>
      <c r="D40" s="24"/>
      <c r="E40" s="24"/>
      <c r="F40" s="24"/>
      <c r="G40" s="24"/>
      <c r="H40" s="24"/>
      <c r="I40" s="24"/>
      <c r="J40" s="24"/>
    </row>
    <row r="42" spans="1:10" ht="46.5" customHeight="1" x14ac:dyDescent="0.35">
      <c r="A42" s="24" t="s">
        <v>18</v>
      </c>
      <c r="B42" s="24"/>
      <c r="C42" s="24"/>
      <c r="D42" s="24"/>
      <c r="E42" s="24"/>
      <c r="F42" s="24"/>
      <c r="G42" s="24"/>
      <c r="H42" s="24"/>
      <c r="I42" s="24"/>
      <c r="J42" s="24"/>
    </row>
  </sheetData>
  <customSheetViews>
    <customSheetView guid="{8E283430-50AD-4C7E-A132-8818B39D4438}" showGridLines="0" fitToPage="1" topLeftCell="A16">
      <selection activeCell="E16" sqref="E16"/>
      <pageMargins left="0.70866141732283472" right="0.70866141732283472" top="0.74803149606299213" bottom="0.74803149606299213" header="0.31496062992125984" footer="0.31496062992125984"/>
      <pageSetup paperSize="9" scale="67" orientation="portrait" r:id="rId1"/>
    </customSheetView>
  </customSheetViews>
  <mergeCells count="31">
    <mergeCell ref="D13:I13"/>
    <mergeCell ref="A15:C15"/>
    <mergeCell ref="A42:J42"/>
    <mergeCell ref="B1:K2"/>
    <mergeCell ref="D4:I4"/>
    <mergeCell ref="B5:K5"/>
    <mergeCell ref="B7:C7"/>
    <mergeCell ref="D7:E7"/>
    <mergeCell ref="G7:H7"/>
    <mergeCell ref="J7:K7"/>
    <mergeCell ref="A28:D28"/>
    <mergeCell ref="C9:J9"/>
    <mergeCell ref="C12:J12"/>
    <mergeCell ref="H20:J20"/>
    <mergeCell ref="C22:J22"/>
    <mergeCell ref="B14:K14"/>
    <mergeCell ref="A18:C18"/>
    <mergeCell ref="E20:G20"/>
    <mergeCell ref="A25:D25"/>
    <mergeCell ref="A26:D26"/>
    <mergeCell ref="A16:C16"/>
    <mergeCell ref="A27:D27"/>
    <mergeCell ref="A36:J36"/>
    <mergeCell ref="A38:J38"/>
    <mergeCell ref="A40:J40"/>
    <mergeCell ref="A29:D29"/>
    <mergeCell ref="A30:D30"/>
    <mergeCell ref="A31:D31"/>
    <mergeCell ref="A32:D32"/>
    <mergeCell ref="A33:D33"/>
    <mergeCell ref="A34:D34"/>
  </mergeCells>
  <pageMargins left="0.70866141732283472" right="0.70866141732283472" top="0.74803149606299213" bottom="0.74803149606299213" header="0.31496062992125984" footer="0.31496062992125984"/>
  <pageSetup paperSize="9" scale="67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>
    <pageSetUpPr fitToPage="1"/>
  </sheetPr>
  <dimension ref="A1:K40"/>
  <sheetViews>
    <sheetView showGridLines="0" workbookViewId="0">
      <selection activeCell="A16" sqref="A16:J16"/>
    </sheetView>
  </sheetViews>
  <sheetFormatPr baseColWidth="10" defaultRowHeight="15" x14ac:dyDescent="0.25"/>
  <cols>
    <col min="4" max="4" width="14.28515625" bestFit="1" customWidth="1"/>
    <col min="7" max="7" width="11.140625" bestFit="1" customWidth="1"/>
  </cols>
  <sheetData>
    <row r="1" spans="1:11" x14ac:dyDescent="0.25">
      <c r="B1" s="52" t="s">
        <v>2</v>
      </c>
      <c r="C1" s="52"/>
      <c r="D1" s="52"/>
      <c r="E1" s="52"/>
      <c r="F1" s="52"/>
      <c r="G1" s="52"/>
      <c r="H1" s="52"/>
      <c r="I1" s="52"/>
      <c r="J1" s="52"/>
      <c r="K1" s="52"/>
    </row>
    <row r="2" spans="1:11" x14ac:dyDescent="0.25">
      <c r="B2" s="52"/>
      <c r="C2" s="52"/>
      <c r="D2" s="52"/>
      <c r="E2" s="52"/>
      <c r="F2" s="52"/>
      <c r="G2" s="52"/>
      <c r="H2" s="52"/>
      <c r="I2" s="52"/>
      <c r="J2" s="52"/>
      <c r="K2" s="52"/>
    </row>
    <row r="4" spans="1:11" ht="36" x14ac:dyDescent="0.55000000000000004">
      <c r="D4" s="53" t="s">
        <v>3</v>
      </c>
      <c r="E4" s="53"/>
      <c r="F4" s="53"/>
      <c r="G4" s="53"/>
      <c r="H4" s="53"/>
      <c r="I4" s="53"/>
    </row>
    <row r="5" spans="1:11" ht="15.75" thickBot="1" x14ac:dyDescent="0.3"/>
    <row r="6" spans="1:11" ht="30" thickTop="1" thickBot="1" x14ac:dyDescent="0.5">
      <c r="B6" s="54" t="s">
        <v>35</v>
      </c>
      <c r="C6" s="55"/>
      <c r="D6" s="55"/>
      <c r="E6" s="55"/>
      <c r="F6" s="55"/>
      <c r="G6" s="55"/>
      <c r="H6" s="55"/>
      <c r="I6" s="55"/>
      <c r="J6" s="55"/>
      <c r="K6" s="56"/>
    </row>
    <row r="7" spans="1:11" ht="15.75" thickTop="1" x14ac:dyDescent="0.25"/>
    <row r="8" spans="1:11" ht="15.75" thickBot="1" x14ac:dyDescent="0.3"/>
    <row r="9" spans="1:11" ht="30" thickTop="1" thickBot="1" x14ac:dyDescent="0.5">
      <c r="C9" s="54" t="s">
        <v>19</v>
      </c>
      <c r="D9" s="55"/>
      <c r="E9" s="55"/>
      <c r="F9" s="55"/>
      <c r="G9" s="55"/>
      <c r="H9" s="55"/>
      <c r="I9" s="55"/>
      <c r="J9" s="56"/>
    </row>
    <row r="10" spans="1:11" ht="15.75" thickTop="1" x14ac:dyDescent="0.25"/>
    <row r="12" spans="1:11" ht="21.75" thickBot="1" x14ac:dyDescent="0.4">
      <c r="C12" s="60" t="s">
        <v>9</v>
      </c>
      <c r="D12" s="60"/>
      <c r="E12" s="60"/>
      <c r="F12" s="60"/>
      <c r="G12" s="60"/>
      <c r="H12" s="60"/>
      <c r="I12" s="60"/>
      <c r="J12" s="60"/>
    </row>
    <row r="13" spans="1:11" s="11" customFormat="1" ht="30" thickTop="1" thickBot="1" x14ac:dyDescent="0.5">
      <c r="D13" s="34" t="s">
        <v>45</v>
      </c>
      <c r="E13" s="35"/>
      <c r="F13" s="35"/>
      <c r="G13" s="35"/>
      <c r="H13" s="35"/>
      <c r="I13" s="36"/>
    </row>
    <row r="14" spans="1:11" ht="48" customHeight="1" thickTop="1" thickBot="1" x14ac:dyDescent="0.4">
      <c r="B14" s="61" t="s">
        <v>33</v>
      </c>
      <c r="C14" s="62"/>
      <c r="D14" s="62"/>
      <c r="E14" s="62"/>
      <c r="F14" s="62"/>
      <c r="G14" s="62"/>
      <c r="H14" s="62"/>
      <c r="I14" s="62"/>
      <c r="J14" s="62"/>
      <c r="K14" s="62"/>
    </row>
    <row r="15" spans="1:11" ht="20.25" thickTop="1" thickBot="1" x14ac:dyDescent="0.35">
      <c r="A15" s="37" t="s">
        <v>37</v>
      </c>
      <c r="B15" s="38"/>
      <c r="C15" s="39"/>
      <c r="D15" s="3"/>
      <c r="E15" s="3"/>
      <c r="F15" s="3"/>
      <c r="G15" s="3"/>
      <c r="H15" s="3"/>
      <c r="I15" s="3"/>
      <c r="J15" s="3"/>
      <c r="K15" s="3"/>
    </row>
    <row r="16" spans="1:11" ht="24" customHeight="1" thickBot="1" x14ac:dyDescent="0.45">
      <c r="A16" s="31">
        <f ca="1">NOW()</f>
        <v>44627.565058333334</v>
      </c>
      <c r="B16" s="32"/>
      <c r="C16" s="33"/>
      <c r="F16" s="5" t="s">
        <v>12</v>
      </c>
      <c r="G16" s="10">
        <v>742</v>
      </c>
    </row>
    <row r="17" spans="1:10" ht="24" customHeight="1" thickTop="1" thickBot="1" x14ac:dyDescent="0.45">
      <c r="E17" s="5"/>
    </row>
    <row r="18" spans="1:10" ht="24" customHeight="1" thickBot="1" x14ac:dyDescent="0.45">
      <c r="A18" s="63" t="s">
        <v>1</v>
      </c>
      <c r="B18" s="63"/>
      <c r="C18" s="63"/>
      <c r="D18" s="1">
        <f>IF($G$16&lt;450,9,IF(AND($G$16&gt;449,$G$16&lt;786),$G$16*2/100,IF(AND($G$16&gt;785,$G$16&lt;1100),$G$16*1.6/100,1100*1.6/100)))</f>
        <v>14.84</v>
      </c>
      <c r="E18" s="5"/>
    </row>
    <row r="19" spans="1:10" ht="15.75" thickBot="1" x14ac:dyDescent="0.3"/>
    <row r="20" spans="1:10" ht="49.5" customHeight="1" thickTop="1" thickBot="1" x14ac:dyDescent="0.3">
      <c r="E20" s="64" t="s">
        <v>10</v>
      </c>
      <c r="F20" s="65"/>
      <c r="G20" s="66"/>
      <c r="H20" s="64" t="s">
        <v>0</v>
      </c>
      <c r="I20" s="67"/>
      <c r="J20" s="68"/>
    </row>
    <row r="21" spans="1:10" ht="15.75" thickTop="1" x14ac:dyDescent="0.25"/>
    <row r="22" spans="1:10" ht="21" x14ac:dyDescent="0.35">
      <c r="C22" s="69" t="s">
        <v>11</v>
      </c>
      <c r="D22" s="69"/>
      <c r="E22" s="69"/>
      <c r="F22" s="69"/>
      <c r="G22" s="69"/>
      <c r="H22" s="69"/>
      <c r="I22" s="69"/>
      <c r="J22" s="69"/>
    </row>
    <row r="23" spans="1:10" ht="21" x14ac:dyDescent="0.35">
      <c r="C23" s="6"/>
      <c r="D23" s="6"/>
      <c r="E23" s="6"/>
      <c r="F23" s="6"/>
      <c r="G23" s="6"/>
      <c r="H23" s="6"/>
      <c r="I23" s="6"/>
      <c r="J23" s="6"/>
    </row>
    <row r="24" spans="1:10" ht="24" thickBot="1" x14ac:dyDescent="0.4">
      <c r="G24" s="4" t="s">
        <v>15</v>
      </c>
      <c r="J24" s="4" t="s">
        <v>15</v>
      </c>
    </row>
    <row r="25" spans="1:10" ht="21.75" thickBot="1" x14ac:dyDescent="0.4">
      <c r="A25" s="70" t="s">
        <v>13</v>
      </c>
      <c r="B25" s="58"/>
      <c r="C25" s="58"/>
      <c r="D25" s="59"/>
      <c r="G25" s="17">
        <f>ROUND(D18*5,1)</f>
        <v>74.2</v>
      </c>
      <c r="H25" s="2"/>
      <c r="I25" s="2"/>
      <c r="J25" s="7">
        <f t="shared" ref="J25:J30" si="0">ROUND(G25*1.3,1)</f>
        <v>96.5</v>
      </c>
    </row>
    <row r="26" spans="1:10" ht="63.75" customHeight="1" thickBot="1" x14ac:dyDescent="0.4">
      <c r="A26" s="57" t="s">
        <v>20</v>
      </c>
      <c r="B26" s="58"/>
      <c r="C26" s="58"/>
      <c r="D26" s="59"/>
      <c r="G26" s="7">
        <f>ROUND(D18*3,1)</f>
        <v>44.5</v>
      </c>
      <c r="H26" s="2"/>
      <c r="I26" s="2"/>
      <c r="J26" s="7">
        <f t="shared" si="0"/>
        <v>57.9</v>
      </c>
    </row>
    <row r="27" spans="1:10" ht="21.75" thickBot="1" x14ac:dyDescent="0.4">
      <c r="A27" s="70" t="s">
        <v>41</v>
      </c>
      <c r="B27" s="58"/>
      <c r="C27" s="58"/>
      <c r="D27" s="59"/>
      <c r="G27" s="7">
        <f>ROUND(D18*10,1)</f>
        <v>148.4</v>
      </c>
      <c r="H27" s="2"/>
      <c r="I27" s="2"/>
      <c r="J27" s="7">
        <f t="shared" si="0"/>
        <v>192.9</v>
      </c>
    </row>
    <row r="28" spans="1:10" ht="21.75" thickBot="1" x14ac:dyDescent="0.4">
      <c r="A28" s="70" t="s">
        <v>42</v>
      </c>
      <c r="B28" s="58"/>
      <c r="C28" s="58"/>
      <c r="D28" s="59"/>
      <c r="G28" s="7">
        <f>ROUND(D18*6,1)</f>
        <v>89</v>
      </c>
      <c r="H28" s="2"/>
      <c r="I28" s="2"/>
      <c r="J28" s="7">
        <f t="shared" si="0"/>
        <v>115.7</v>
      </c>
    </row>
    <row r="29" spans="1:10" ht="45" customHeight="1" thickBot="1" x14ac:dyDescent="0.4">
      <c r="A29" s="57" t="s">
        <v>43</v>
      </c>
      <c r="B29" s="58"/>
      <c r="C29" s="58"/>
      <c r="D29" s="59"/>
      <c r="G29" s="7">
        <f>ROUND(D18*12.5,1)</f>
        <v>185.5</v>
      </c>
      <c r="H29" s="2"/>
      <c r="I29" s="2"/>
      <c r="J29" s="7">
        <f t="shared" si="0"/>
        <v>241.2</v>
      </c>
    </row>
    <row r="30" spans="1:10" ht="44.25" customHeight="1" thickBot="1" x14ac:dyDescent="0.4">
      <c r="A30" s="57" t="s">
        <v>44</v>
      </c>
      <c r="B30" s="58"/>
      <c r="C30" s="58"/>
      <c r="D30" s="59"/>
      <c r="G30" s="7">
        <f>ROUND(D18*7.5,1)</f>
        <v>111.3</v>
      </c>
      <c r="H30" s="2"/>
      <c r="I30" s="2"/>
      <c r="J30" s="7">
        <f t="shared" si="0"/>
        <v>144.69999999999999</v>
      </c>
    </row>
    <row r="31" spans="1:10" x14ac:dyDescent="0.25">
      <c r="A31" s="72"/>
      <c r="B31" s="72"/>
      <c r="C31" s="72"/>
      <c r="D31" s="72"/>
      <c r="G31" s="2"/>
      <c r="H31" s="2"/>
      <c r="I31" s="2"/>
      <c r="J31" s="2"/>
    </row>
    <row r="34" spans="1:10" ht="42.75" customHeight="1" x14ac:dyDescent="0.35">
      <c r="A34" s="71" t="s">
        <v>34</v>
      </c>
      <c r="B34" s="71"/>
      <c r="C34" s="71"/>
      <c r="D34" s="71"/>
      <c r="E34" s="71"/>
      <c r="F34" s="71"/>
      <c r="G34" s="71"/>
      <c r="H34" s="71"/>
      <c r="I34" s="71"/>
      <c r="J34" s="71"/>
    </row>
    <row r="35" spans="1:10" ht="21" customHeight="1" x14ac:dyDescent="0.25"/>
    <row r="36" spans="1:10" ht="23.25" x14ac:dyDescent="0.35">
      <c r="A36" s="71" t="s">
        <v>16</v>
      </c>
      <c r="B36" s="71"/>
      <c r="C36" s="71"/>
      <c r="D36" s="71"/>
      <c r="E36" s="71"/>
      <c r="F36" s="71"/>
      <c r="G36" s="71"/>
      <c r="H36" s="71"/>
      <c r="I36" s="71"/>
      <c r="J36" s="71"/>
    </row>
    <row r="38" spans="1:10" ht="23.25" x14ac:dyDescent="0.35">
      <c r="A38" s="71" t="s">
        <v>17</v>
      </c>
      <c r="B38" s="71"/>
      <c r="C38" s="71"/>
      <c r="D38" s="71"/>
      <c r="E38" s="71"/>
      <c r="F38" s="71"/>
      <c r="G38" s="71"/>
      <c r="H38" s="71"/>
      <c r="I38" s="71"/>
      <c r="J38" s="71"/>
    </row>
    <row r="40" spans="1:10" ht="46.5" customHeight="1" x14ac:dyDescent="0.35">
      <c r="A40" s="71" t="s">
        <v>18</v>
      </c>
      <c r="B40" s="71"/>
      <c r="C40" s="71"/>
      <c r="D40" s="71"/>
      <c r="E40" s="71"/>
      <c r="F40" s="71"/>
      <c r="G40" s="71"/>
      <c r="H40" s="71"/>
      <c r="I40" s="71"/>
      <c r="J40" s="71"/>
    </row>
  </sheetData>
  <customSheetViews>
    <customSheetView guid="{8E283430-50AD-4C7E-A132-8818B39D4438}" showGridLines="0" fitToPage="1">
      <selection activeCell="A16" sqref="A16:J16"/>
      <pageMargins left="0.70866141732283472" right="0.70866141732283472" top="0.74803149606299213" bottom="0.74803149606299213" header="0.31496062992125984" footer="0.31496062992125984"/>
      <pageSetup paperSize="9" scale="68" orientation="portrait" r:id="rId1"/>
    </customSheetView>
  </customSheetViews>
  <mergeCells count="24">
    <mergeCell ref="A15:C15"/>
    <mergeCell ref="A16:C16"/>
    <mergeCell ref="A38:J38"/>
    <mergeCell ref="A40:J40"/>
    <mergeCell ref="A30:D30"/>
    <mergeCell ref="A31:D31"/>
    <mergeCell ref="A34:J34"/>
    <mergeCell ref="A36:J36"/>
    <mergeCell ref="B1:K2"/>
    <mergeCell ref="D4:I4"/>
    <mergeCell ref="B6:K6"/>
    <mergeCell ref="A29:D29"/>
    <mergeCell ref="C9:J9"/>
    <mergeCell ref="C12:J12"/>
    <mergeCell ref="B14:K14"/>
    <mergeCell ref="A18:C18"/>
    <mergeCell ref="E20:G20"/>
    <mergeCell ref="H20:J20"/>
    <mergeCell ref="C22:J22"/>
    <mergeCell ref="A25:D25"/>
    <mergeCell ref="A26:D26"/>
    <mergeCell ref="A27:D27"/>
    <mergeCell ref="A28:D28"/>
    <mergeCell ref="D13:I13"/>
  </mergeCells>
  <pageMargins left="0.70866141732283472" right="0.70866141732283472" top="0.74803149606299213" bottom="0.74803149606299213" header="0.31496062992125984" footer="0.31496062992125984"/>
  <pageSetup paperSize="9" scale="68"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>
    <pageSetUpPr fitToPage="1"/>
  </sheetPr>
  <dimension ref="B1:K33"/>
  <sheetViews>
    <sheetView showGridLines="0" topLeftCell="B4" workbookViewId="0">
      <selection activeCell="A16" sqref="C16:J16"/>
    </sheetView>
  </sheetViews>
  <sheetFormatPr baseColWidth="10" defaultRowHeight="15" x14ac:dyDescent="0.25"/>
  <cols>
    <col min="4" max="4" width="14.28515625" bestFit="1" customWidth="1"/>
    <col min="6" max="6" width="34.85546875" customWidth="1"/>
    <col min="7" max="7" width="11.140625" bestFit="1" customWidth="1"/>
  </cols>
  <sheetData>
    <row r="1" spans="2:11" x14ac:dyDescent="0.25">
      <c r="B1" s="52" t="s">
        <v>2</v>
      </c>
      <c r="C1" s="52"/>
      <c r="D1" s="52"/>
      <c r="E1" s="52"/>
      <c r="F1" s="52"/>
      <c r="G1" s="52"/>
      <c r="H1" s="52"/>
      <c r="I1" s="52"/>
      <c r="J1" s="52"/>
      <c r="K1" s="52"/>
    </row>
    <row r="2" spans="2:11" x14ac:dyDescent="0.25">
      <c r="B2" s="52"/>
      <c r="C2" s="52"/>
      <c r="D2" s="52"/>
      <c r="E2" s="52"/>
      <c r="F2" s="52"/>
      <c r="G2" s="52"/>
      <c r="H2" s="52"/>
      <c r="I2" s="52"/>
      <c r="J2" s="52"/>
      <c r="K2" s="52"/>
    </row>
    <row r="4" spans="2:11" ht="36" x14ac:dyDescent="0.55000000000000004">
      <c r="D4" s="53" t="s">
        <v>36</v>
      </c>
      <c r="E4" s="53"/>
      <c r="F4" s="53"/>
      <c r="G4" s="53"/>
      <c r="H4" s="53"/>
      <c r="I4" s="53"/>
    </row>
    <row r="5" spans="2:11" ht="15.75" thickBot="1" x14ac:dyDescent="0.3"/>
    <row r="6" spans="2:11" ht="30" thickTop="1" thickBot="1" x14ac:dyDescent="0.5">
      <c r="B6" s="54" t="s">
        <v>21</v>
      </c>
      <c r="C6" s="55"/>
      <c r="D6" s="55"/>
      <c r="E6" s="55"/>
      <c r="F6" s="55"/>
      <c r="G6" s="55"/>
      <c r="H6" s="55"/>
      <c r="I6" s="55"/>
      <c r="J6" s="55"/>
      <c r="K6" s="56"/>
    </row>
    <row r="7" spans="2:11" ht="15.75" thickTop="1" x14ac:dyDescent="0.25"/>
    <row r="8" spans="2:11" ht="15.75" thickBot="1" x14ac:dyDescent="0.3"/>
    <row r="9" spans="2:11" ht="30" thickTop="1" thickBot="1" x14ac:dyDescent="0.5">
      <c r="C9" s="54" t="s">
        <v>19</v>
      </c>
      <c r="D9" s="55"/>
      <c r="E9" s="55"/>
      <c r="F9" s="55"/>
      <c r="G9" s="55"/>
      <c r="H9" s="55"/>
      <c r="I9" s="55"/>
      <c r="J9" s="56"/>
    </row>
    <row r="10" spans="2:11" ht="15.75" thickTop="1" x14ac:dyDescent="0.25"/>
    <row r="12" spans="2:11" ht="21" x14ac:dyDescent="0.35">
      <c r="C12" s="60" t="s">
        <v>9</v>
      </c>
      <c r="D12" s="60"/>
      <c r="E12" s="60"/>
      <c r="F12" s="60"/>
      <c r="G12" s="60"/>
      <c r="H12" s="60"/>
      <c r="I12" s="60"/>
      <c r="J12" s="60"/>
    </row>
    <row r="13" spans="2:11" ht="15.75" thickBot="1" x14ac:dyDescent="0.3"/>
    <row r="14" spans="2:11" s="11" customFormat="1" ht="30" thickTop="1" thickBot="1" x14ac:dyDescent="0.5">
      <c r="D14" s="34" t="s">
        <v>45</v>
      </c>
      <c r="E14" s="35"/>
      <c r="F14" s="35"/>
      <c r="G14" s="35"/>
      <c r="H14" s="35"/>
      <c r="I14" s="36"/>
    </row>
    <row r="15" spans="2:11" ht="15.75" thickTop="1" x14ac:dyDescent="0.25"/>
    <row r="16" spans="2:11" ht="21" x14ac:dyDescent="0.35">
      <c r="C16" s="75" t="s">
        <v>22</v>
      </c>
      <c r="D16" s="75"/>
      <c r="E16" s="75"/>
      <c r="F16" s="75"/>
      <c r="G16" s="75"/>
      <c r="H16" s="75"/>
      <c r="I16" s="75"/>
      <c r="J16" s="75"/>
    </row>
    <row r="17" spans="3:10" ht="21" x14ac:dyDescent="0.35">
      <c r="C17" s="75" t="s">
        <v>23</v>
      </c>
      <c r="D17" s="75"/>
      <c r="E17" s="75"/>
      <c r="F17" s="75"/>
      <c r="G17" s="75"/>
      <c r="H17" s="75"/>
      <c r="I17" s="75"/>
      <c r="J17" s="75"/>
    </row>
    <row r="18" spans="3:10" ht="21" x14ac:dyDescent="0.35">
      <c r="C18" s="75" t="s">
        <v>47</v>
      </c>
      <c r="D18" s="75"/>
      <c r="E18" s="75"/>
      <c r="F18" s="75"/>
      <c r="G18" s="75"/>
      <c r="H18" s="75"/>
      <c r="I18" s="75"/>
      <c r="J18" s="75"/>
    </row>
    <row r="19" spans="3:10" ht="21" x14ac:dyDescent="0.35">
      <c r="C19" s="8"/>
      <c r="D19" s="8"/>
      <c r="E19" s="8"/>
      <c r="F19" s="8"/>
      <c r="G19" s="8"/>
      <c r="H19" s="8"/>
      <c r="I19" s="8"/>
      <c r="J19" s="8"/>
    </row>
    <row r="20" spans="3:10" ht="21" x14ac:dyDescent="0.35">
      <c r="C20" s="8"/>
      <c r="D20" s="8"/>
      <c r="E20" s="8"/>
      <c r="F20" s="8"/>
      <c r="G20" s="8"/>
      <c r="H20" s="8"/>
      <c r="I20" s="8"/>
      <c r="J20" s="8"/>
    </row>
    <row r="21" spans="3:10" ht="23.25" x14ac:dyDescent="0.35">
      <c r="C21" s="62" t="s">
        <v>32</v>
      </c>
      <c r="D21" s="62"/>
      <c r="E21" s="62"/>
      <c r="F21" s="62"/>
      <c r="G21" s="62"/>
      <c r="H21" s="62"/>
      <c r="I21" s="62"/>
      <c r="J21" s="62"/>
    </row>
    <row r="22" spans="3:10" ht="21" x14ac:dyDescent="0.35">
      <c r="C22" s="8"/>
      <c r="D22" s="8"/>
      <c r="E22" s="8"/>
      <c r="F22" s="8"/>
      <c r="G22" s="8"/>
      <c r="H22" s="8"/>
      <c r="I22" s="8"/>
      <c r="J22" s="8"/>
    </row>
    <row r="23" spans="3:10" ht="93" customHeight="1" x14ac:dyDescent="0.3">
      <c r="C23" s="76" t="s">
        <v>48</v>
      </c>
      <c r="D23" s="77"/>
      <c r="E23" s="77"/>
      <c r="F23" s="77"/>
      <c r="G23" s="77"/>
      <c r="H23" s="77"/>
      <c r="I23" s="77"/>
      <c r="J23" s="77"/>
    </row>
    <row r="24" spans="3:10" ht="21" x14ac:dyDescent="0.35">
      <c r="C24" s="8"/>
      <c r="D24" s="8"/>
      <c r="E24" s="8"/>
      <c r="F24" s="8"/>
      <c r="G24" s="8"/>
      <c r="H24" s="8"/>
      <c r="I24" s="8"/>
      <c r="J24" s="8"/>
    </row>
    <row r="25" spans="3:10" ht="24" customHeight="1" x14ac:dyDescent="0.45">
      <c r="C25" s="78" t="s">
        <v>24</v>
      </c>
      <c r="D25" s="78"/>
      <c r="E25" s="78"/>
      <c r="F25" s="78"/>
      <c r="G25" s="78"/>
      <c r="H25" s="78"/>
      <c r="I25" s="78"/>
      <c r="J25" s="78"/>
    </row>
    <row r="26" spans="3:10" ht="24" customHeight="1" x14ac:dyDescent="0.45">
      <c r="C26" s="9"/>
      <c r="D26" s="9"/>
      <c r="E26" s="9"/>
      <c r="F26" s="9"/>
      <c r="G26" s="9"/>
      <c r="H26" s="9"/>
      <c r="I26" s="9"/>
      <c r="J26" s="9"/>
    </row>
    <row r="27" spans="3:10" ht="23.25" x14ac:dyDescent="0.25">
      <c r="G27" s="73" t="s">
        <v>29</v>
      </c>
      <c r="H27" s="73"/>
      <c r="I27" s="73"/>
      <c r="J27" s="7"/>
    </row>
    <row r="28" spans="3:10" ht="28.5" x14ac:dyDescent="0.45">
      <c r="C28" s="74" t="s">
        <v>25</v>
      </c>
      <c r="D28" s="74"/>
      <c r="E28" s="74"/>
      <c r="F28" s="74"/>
      <c r="G28" s="7"/>
      <c r="H28" s="2"/>
      <c r="I28" s="2"/>
      <c r="J28" s="7"/>
    </row>
    <row r="29" spans="3:10" ht="28.5" x14ac:dyDescent="0.45">
      <c r="C29" s="74" t="s">
        <v>26</v>
      </c>
      <c r="D29" s="74"/>
      <c r="E29" s="74"/>
      <c r="F29" s="74"/>
      <c r="G29" s="7"/>
      <c r="H29" s="2"/>
      <c r="I29" s="2"/>
      <c r="J29" s="7"/>
    </row>
    <row r="30" spans="3:10" ht="28.5" x14ac:dyDescent="0.45">
      <c r="C30" s="74" t="s">
        <v>27</v>
      </c>
      <c r="D30" s="74"/>
      <c r="E30" s="74"/>
      <c r="F30" s="74"/>
      <c r="G30" s="7"/>
      <c r="H30" s="2"/>
      <c r="I30" s="2"/>
      <c r="J30" s="7"/>
    </row>
    <row r="31" spans="3:10" ht="28.5" x14ac:dyDescent="0.45">
      <c r="C31" s="74" t="s">
        <v>28</v>
      </c>
      <c r="D31" s="74"/>
      <c r="E31" s="74"/>
      <c r="F31" s="74"/>
      <c r="G31" s="7"/>
      <c r="H31" s="2"/>
      <c r="I31" s="2"/>
      <c r="J31" s="7"/>
    </row>
    <row r="33" spans="3:10" ht="28.5" x14ac:dyDescent="0.45">
      <c r="C33" s="74" t="s">
        <v>30</v>
      </c>
      <c r="D33" s="74"/>
      <c r="E33" s="74"/>
      <c r="F33" s="74"/>
      <c r="G33" s="74"/>
      <c r="H33" s="74"/>
      <c r="I33" s="74"/>
      <c r="J33" s="74"/>
    </row>
  </sheetData>
  <customSheetViews>
    <customSheetView guid="{8E283430-50AD-4C7E-A132-8818B39D4438}" showGridLines="0" fitToPage="1" topLeftCell="B4">
      <selection activeCell="A16" sqref="C16:J16"/>
      <pageMargins left="0.70866141732283472" right="0.70866141732283472" top="0.74803149606299213" bottom="0.74803149606299213" header="0.31496062992125984" footer="0.31496062992125984"/>
      <pageSetup paperSize="9" scale="57" orientation="portrait" r:id="rId1"/>
    </customSheetView>
  </customSheetViews>
  <mergeCells count="19">
    <mergeCell ref="C29:F29"/>
    <mergeCell ref="C30:F30"/>
    <mergeCell ref="C31:F31"/>
    <mergeCell ref="C33:F33"/>
    <mergeCell ref="G33:J33"/>
    <mergeCell ref="G27:I27"/>
    <mergeCell ref="C28:F28"/>
    <mergeCell ref="B1:K2"/>
    <mergeCell ref="D4:I4"/>
    <mergeCell ref="B6:K6"/>
    <mergeCell ref="C9:J9"/>
    <mergeCell ref="C12:J12"/>
    <mergeCell ref="C16:J16"/>
    <mergeCell ref="C23:J23"/>
    <mergeCell ref="C17:J17"/>
    <mergeCell ref="C18:J18"/>
    <mergeCell ref="C21:J21"/>
    <mergeCell ref="C25:J25"/>
    <mergeCell ref="D14:I14"/>
  </mergeCells>
  <pageMargins left="0.70866141732283472" right="0.70866141732283472" top="0.74803149606299213" bottom="0.74803149606299213" header="0.31496062992125984" footer="0.31496062992125984"/>
  <pageSetup paperSize="9" scale="57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3 11 ans</vt:lpstr>
      <vt:lpstr>12 13 ans inclus</vt:lpstr>
      <vt:lpstr>Accueil jeunes</vt:lpstr>
    </vt:vector>
  </TitlesOfParts>
  <Company>TRIBOLLET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cscm</dc:creator>
  <cp:lastModifiedBy>CSCMACC1</cp:lastModifiedBy>
  <cp:lastPrinted>2016-06-18T09:45:58Z</cp:lastPrinted>
  <dcterms:created xsi:type="dcterms:W3CDTF">2015-11-18T14:35:46Z</dcterms:created>
  <dcterms:modified xsi:type="dcterms:W3CDTF">2022-03-07T12:39:09Z</dcterms:modified>
</cp:coreProperties>
</file>